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1\Desktop\Frank Refsland privat\Speider\"/>
    </mc:Choice>
  </mc:AlternateContent>
  <xr:revisionPtr revIDLastSave="0" documentId="8_{ECD68ED5-B21D-4B4C-8EF8-40FA082FA765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Budsjett -22" sheetId="2" r:id="rId1"/>
    <sheet name="Budsjett detalj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D37" i="3"/>
  <c r="B37" i="3"/>
  <c r="F36" i="3"/>
  <c r="F27" i="3"/>
  <c r="F37" i="3"/>
  <c r="D20" i="3"/>
  <c r="D39" i="3" s="1"/>
  <c r="B20" i="3"/>
  <c r="B39" i="3" s="1"/>
  <c r="B45" i="3" s="1"/>
  <c r="B48" i="3" s="1"/>
  <c r="F18" i="3"/>
  <c r="D18" i="3"/>
  <c r="F10" i="3"/>
  <c r="B42" i="2"/>
  <c r="B20" i="2"/>
  <c r="D42" i="2"/>
  <c r="D18" i="2"/>
  <c r="D20" i="2" s="1"/>
  <c r="F20" i="3" l="1"/>
  <c r="F39" i="3"/>
  <c r="B44" i="2"/>
  <c r="B50" i="2" s="1"/>
  <c r="B53" i="2" s="1"/>
  <c r="D44" i="2"/>
</calcChain>
</file>

<file path=xl/sharedStrings.xml><?xml version="1.0" encoding="utf-8"?>
<sst xmlns="http://schemas.openxmlformats.org/spreadsheetml/2006/main" count="95" uniqueCount="58">
  <si>
    <t>1. Egersund Speidergruppe</t>
  </si>
  <si>
    <t>Gjelder periode 01.01.2021 - 31.12.2021</t>
  </si>
  <si>
    <t>Periode fg år: 01.01.2020 - 31.12.2020</t>
  </si>
  <si>
    <t>Resultatrapport</t>
  </si>
  <si>
    <t>Driftsinntekter</t>
  </si>
  <si>
    <t>3123 Grasrotandel Norsk Tipping</t>
  </si>
  <si>
    <t>3126 Pantepenger</t>
  </si>
  <si>
    <t>3205 Inntekter Juleby</t>
  </si>
  <si>
    <t>3600 Leieinntekt fast eiendom, utenfor avgiftsområdet</t>
  </si>
  <si>
    <t>Driftskostnader</t>
  </si>
  <si>
    <t>6320 Renovasjon, vann, avløp mv.</t>
  </si>
  <si>
    <t>6340 Lys, varme</t>
  </si>
  <si>
    <t>6540 Utstyr</t>
  </si>
  <si>
    <t>6550 Innkjøp til arrangement med inntekt -driftsmaterialer</t>
  </si>
  <si>
    <t>6590 Kostnader til speidermøter/turer</t>
  </si>
  <si>
    <t>6594 Utgifter Juleby</t>
  </si>
  <si>
    <t>6600 Reparasjon og vedlikehold bygninger</t>
  </si>
  <si>
    <t>6620 Reparasjon og vedlikehold utstyr</t>
  </si>
  <si>
    <t>6690 Reparasjon og vedlikehold annet</t>
  </si>
  <si>
    <t>6800 Kontorrekvisita (Res)</t>
  </si>
  <si>
    <t>6810 Datakostnad</t>
  </si>
  <si>
    <t>6860 Kursavgifter</t>
  </si>
  <si>
    <t>6910 Internett</t>
  </si>
  <si>
    <t>7162 Bevertning</t>
  </si>
  <si>
    <t>7400 Kontingent ledere</t>
  </si>
  <si>
    <t>7420 Gaver, fradragsberettigede</t>
  </si>
  <si>
    <t>7500 Forsikringspremier</t>
  </si>
  <si>
    <t>7770 Bank og kortgebyrer</t>
  </si>
  <si>
    <t>Driftsresultat</t>
  </si>
  <si>
    <t>Finansielle poster</t>
  </si>
  <si>
    <t>8051 Renteinntekter bank</t>
  </si>
  <si>
    <t>Overføringer</t>
  </si>
  <si>
    <t>8902 Overføring resultat til egenkapital</t>
  </si>
  <si>
    <t>3202 Kontingent og Frifond fra Norges Speiderforbund</t>
  </si>
  <si>
    <t>3400/3900 Tilskudd og Andre driftsrelaterte inntekter</t>
  </si>
  <si>
    <t>Sum Driftsinntekter</t>
  </si>
  <si>
    <t>Sum Driftskostnader</t>
  </si>
  <si>
    <t>Årsresultat (- = underskudd)</t>
  </si>
  <si>
    <t>Sum Finansielle poster</t>
  </si>
  <si>
    <t>Budsjett</t>
  </si>
  <si>
    <t>Budsjett 2022</t>
  </si>
  <si>
    <t>3940 Egenandeler Ådneram</t>
  </si>
  <si>
    <t>3211 Andre interne salg (Restlager fra Speidersport)</t>
  </si>
  <si>
    <t>3100 Salgsinntekter, avgiftsfri (Dalane Friluftsråd)</t>
  </si>
  <si>
    <t xml:space="preserve">3207/3941 Innbetalt egenandel Leir Houens Odde (Leir Rjukan i -21) </t>
  </si>
  <si>
    <t>6593/6596 Kostnader på leir Houens Odde (Rjukan -21)</t>
  </si>
  <si>
    <t>Gjensidige, SR-bank m.v.</t>
  </si>
  <si>
    <t>Kommentar</t>
  </si>
  <si>
    <t>Antas noe høyere kostnad enn på Rjukan</t>
  </si>
  <si>
    <t>Økning i ant. speidere</t>
  </si>
  <si>
    <t>Forutsatt deltakelse på Juleby</t>
  </si>
  <si>
    <t>Høyere kostnad i DK tilsier høyere egenandel</t>
  </si>
  <si>
    <t>Stabilt</t>
  </si>
  <si>
    <t>Høyere strømpris og mer bruk av lokalen enn i pandemien</t>
  </si>
  <si>
    <t>Det foreslås å kutte kostn. her, f.eks. til mat/grilling (hver enkelt ta med mat/drikke)</t>
  </si>
  <si>
    <t>Stor post i -21 pga rep. Imeseid</t>
  </si>
  <si>
    <t>Hubro+Eaccounting</t>
  </si>
  <si>
    <t>Økt kontingent sml.m. tidligere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</si>
</sst>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0"/>
      <color rgb="FF006100"/>
      <name val="Trebuchet MS"/>
      <family val="2"/>
    </font>
    <font>
      <sz val="10"/>
      <color rgb="FF9C0006"/>
      <name val="Trebuchet MS"/>
      <family val="2"/>
    </font>
    <font>
      <sz val="10"/>
      <color rgb="FF9C5700"/>
      <name val="Trebuchet MS"/>
      <family val="2"/>
    </font>
    <font>
      <sz val="10"/>
      <color rgb="FF3F3F76"/>
      <name val="Trebuchet MS"/>
      <family val="2"/>
    </font>
    <font>
      <b/>
      <sz val="10"/>
      <color rgb="FF3F3F3F"/>
      <name val="Trebuchet MS"/>
      <family val="2"/>
    </font>
    <font>
      <b/>
      <sz val="10"/>
      <color rgb="FFFA7D00"/>
      <name val="Trebuchet MS"/>
      <family val="2"/>
    </font>
    <font>
      <sz val="10"/>
      <color rgb="FFFA7D00"/>
      <name val="Trebuchet MS"/>
      <family val="2"/>
    </font>
    <font>
      <b/>
      <sz val="10"/>
      <color theme="0"/>
      <name val="Trebuchet MS"/>
      <family val="2"/>
    </font>
    <font>
      <sz val="10"/>
      <color rgb="FFFF0000"/>
      <name val="Trebuchet MS"/>
      <family val="2"/>
    </font>
    <font>
      <i/>
      <sz val="10"/>
      <color rgb="FF7F7F7F"/>
      <name val="Trebuchet MS"/>
      <family val="2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b/>
      <sz val="12"/>
      <color theme="1"/>
      <name val="Trebuchet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0" fillId="0" borderId="0" xfId="0" applyFill="1"/>
    <xf numFmtId="0" fontId="16" fillId="0" borderId="0" xfId="0" applyFont="1" applyFill="1"/>
    <xf numFmtId="3" fontId="16" fillId="0" borderId="0" xfId="0" applyNumberFormat="1" applyFont="1" applyFill="1"/>
    <xf numFmtId="3" fontId="0" fillId="0" borderId="0" xfId="0" applyNumberFormat="1" applyFill="1"/>
    <xf numFmtId="0" fontId="18" fillId="0" borderId="0" xfId="0" applyFont="1"/>
    <xf numFmtId="3" fontId="18" fillId="0" borderId="0" xfId="0" applyNumberFormat="1" applyFont="1"/>
    <xf numFmtId="3" fontId="16" fillId="0" borderId="0" xfId="0" applyNumberFormat="1" applyFont="1" applyAlignment="1">
      <alignment horizontal="right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245F-6A72-4BD1-A34C-13A273B6D97C}">
  <dimension ref="A1:E53"/>
  <sheetViews>
    <sheetView tabSelected="1" workbookViewId="0">
      <selection activeCell="B18" sqref="B18"/>
    </sheetView>
  </sheetViews>
  <sheetFormatPr baseColWidth="10" defaultRowHeight="14.4" x14ac:dyDescent="0.35"/>
  <cols>
    <col min="1" max="1" width="55" customWidth="1"/>
    <col min="2" max="2" width="16.5546875" style="1" customWidth="1"/>
    <col min="3" max="3" width="5.5546875" customWidth="1"/>
    <col min="5" max="5" width="6.44140625" customWidth="1"/>
  </cols>
  <sheetData>
    <row r="1" spans="1:5" ht="16.2" x14ac:dyDescent="0.35">
      <c r="A1" s="8" t="s">
        <v>39</v>
      </c>
      <c r="B1" s="9"/>
      <c r="C1" s="8"/>
    </row>
    <row r="2" spans="1:5" ht="16.2" x14ac:dyDescent="0.35">
      <c r="A2" s="8" t="s">
        <v>0</v>
      </c>
      <c r="B2" s="9"/>
      <c r="C2" s="8"/>
    </row>
    <row r="3" spans="1:5" x14ac:dyDescent="0.35">
      <c r="A3">
        <v>989206257</v>
      </c>
    </row>
    <row r="7" spans="1:5" s="2" customFormat="1" x14ac:dyDescent="0.35">
      <c r="B7" s="10" t="s">
        <v>40</v>
      </c>
      <c r="D7" s="2">
        <v>2021</v>
      </c>
    </row>
    <row r="9" spans="1:5" s="2" customFormat="1" x14ac:dyDescent="0.35">
      <c r="A9" s="2" t="s">
        <v>4</v>
      </c>
      <c r="B9" s="3"/>
      <c r="D9" s="3"/>
      <c r="E9" s="3"/>
    </row>
    <row r="10" spans="1:5" x14ac:dyDescent="0.35">
      <c r="A10" t="s">
        <v>43</v>
      </c>
      <c r="B10" s="1">
        <v>27000</v>
      </c>
      <c r="D10" s="1">
        <v>27348</v>
      </c>
      <c r="E10" s="1"/>
    </row>
    <row r="11" spans="1:5" x14ac:dyDescent="0.35">
      <c r="A11" t="s">
        <v>5</v>
      </c>
      <c r="B11" s="1">
        <v>10500</v>
      </c>
      <c r="D11" s="1">
        <v>10433.629999999999</v>
      </c>
      <c r="E11" s="1"/>
    </row>
    <row r="12" spans="1:5" x14ac:dyDescent="0.35">
      <c r="A12" t="s">
        <v>6</v>
      </c>
      <c r="B12" s="1">
        <v>3000</v>
      </c>
      <c r="D12" s="1">
        <v>3078</v>
      </c>
      <c r="E12" s="1"/>
    </row>
    <row r="13" spans="1:5" x14ac:dyDescent="0.35">
      <c r="A13" t="s">
        <v>33</v>
      </c>
      <c r="B13" s="1">
        <v>40000</v>
      </c>
      <c r="D13" s="1">
        <v>38990.5</v>
      </c>
      <c r="E13" s="1"/>
    </row>
    <row r="14" spans="1:5" x14ac:dyDescent="0.35">
      <c r="A14" t="s">
        <v>7</v>
      </c>
      <c r="B14" s="1">
        <v>30000</v>
      </c>
      <c r="D14" s="1">
        <v>30898.92</v>
      </c>
      <c r="E14" s="1"/>
    </row>
    <row r="15" spans="1:5" x14ac:dyDescent="0.35">
      <c r="A15" t="s">
        <v>44</v>
      </c>
      <c r="B15" s="1">
        <v>65000</v>
      </c>
      <c r="D15" s="1">
        <v>61000</v>
      </c>
      <c r="E15" s="1"/>
    </row>
    <row r="16" spans="1:5" x14ac:dyDescent="0.35">
      <c r="A16" t="s">
        <v>42</v>
      </c>
      <c r="B16" s="1">
        <v>10000</v>
      </c>
      <c r="D16" s="1">
        <v>600</v>
      </c>
      <c r="E16" s="1"/>
    </row>
    <row r="17" spans="1:5" x14ac:dyDescent="0.35">
      <c r="A17" t="s">
        <v>8</v>
      </c>
      <c r="B17" s="1">
        <v>0</v>
      </c>
      <c r="D17" s="1">
        <v>1041</v>
      </c>
      <c r="E17" s="1"/>
    </row>
    <row r="18" spans="1:5" x14ac:dyDescent="0.35">
      <c r="A18" t="s">
        <v>34</v>
      </c>
      <c r="B18" s="1">
        <v>80000</v>
      </c>
      <c r="D18" s="1">
        <f>17606+70631</f>
        <v>88237</v>
      </c>
      <c r="E18" s="1"/>
    </row>
    <row r="19" spans="1:5" x14ac:dyDescent="0.35">
      <c r="A19" t="s">
        <v>41</v>
      </c>
      <c r="B19" s="1">
        <v>12000</v>
      </c>
      <c r="D19" s="1">
        <v>12075</v>
      </c>
      <c r="E19" s="1"/>
    </row>
    <row r="20" spans="1:5" s="2" customFormat="1" x14ac:dyDescent="0.35">
      <c r="A20" s="2" t="s">
        <v>35</v>
      </c>
      <c r="B20" s="3">
        <f>SUM(B10:B19)</f>
        <v>277500</v>
      </c>
      <c r="D20" s="3">
        <f>SUM(D10:D19)+1</f>
        <v>273703.05</v>
      </c>
      <c r="E20" s="3"/>
    </row>
    <row r="21" spans="1:5" x14ac:dyDescent="0.35">
      <c r="D21" s="1"/>
      <c r="E21" s="1"/>
    </row>
    <row r="22" spans="1:5" s="2" customFormat="1" x14ac:dyDescent="0.35">
      <c r="A22" s="2" t="s">
        <v>9</v>
      </c>
      <c r="B22" s="3"/>
      <c r="D22" s="3"/>
      <c r="E22" s="3"/>
    </row>
    <row r="23" spans="1:5" x14ac:dyDescent="0.35">
      <c r="A23" t="s">
        <v>10</v>
      </c>
      <c r="B23" s="1">
        <v>0</v>
      </c>
      <c r="D23" s="1">
        <v>-1638.5</v>
      </c>
      <c r="E23" s="1"/>
    </row>
    <row r="24" spans="1:5" x14ac:dyDescent="0.35">
      <c r="A24" t="s">
        <v>11</v>
      </c>
      <c r="B24" s="1">
        <v>-17000</v>
      </c>
      <c r="D24" s="1">
        <v>-12131.11</v>
      </c>
      <c r="E24" s="1"/>
    </row>
    <row r="25" spans="1:5" x14ac:dyDescent="0.35">
      <c r="A25" t="s">
        <v>12</v>
      </c>
      <c r="B25" s="1">
        <v>-30000</v>
      </c>
      <c r="D25" s="1">
        <v>-28545.84</v>
      </c>
      <c r="E25" s="1"/>
    </row>
    <row r="26" spans="1:5" x14ac:dyDescent="0.35">
      <c r="A26" t="s">
        <v>13</v>
      </c>
      <c r="B26" s="1">
        <v>0</v>
      </c>
      <c r="D26" s="1">
        <v>0</v>
      </c>
      <c r="E26" s="1"/>
    </row>
    <row r="27" spans="1:5" x14ac:dyDescent="0.35">
      <c r="A27" t="s">
        <v>14</v>
      </c>
      <c r="B27" s="1">
        <v>-55000</v>
      </c>
      <c r="D27" s="1">
        <v>-69638.61</v>
      </c>
      <c r="E27" s="1"/>
    </row>
    <row r="28" spans="1:5" x14ac:dyDescent="0.35">
      <c r="A28" t="s">
        <v>45</v>
      </c>
      <c r="B28" s="1">
        <v>-110000</v>
      </c>
      <c r="D28" s="1">
        <v>-100996</v>
      </c>
      <c r="E28" s="1"/>
    </row>
    <row r="29" spans="1:5" x14ac:dyDescent="0.35">
      <c r="A29" t="s">
        <v>15</v>
      </c>
      <c r="B29" s="1">
        <v>-12000</v>
      </c>
      <c r="D29" s="1">
        <v>-9743.9500000000007</v>
      </c>
      <c r="E29" s="1"/>
    </row>
    <row r="30" spans="1:5" x14ac:dyDescent="0.35">
      <c r="A30" t="s">
        <v>16</v>
      </c>
      <c r="B30" s="1">
        <v>-5000</v>
      </c>
      <c r="D30" s="1">
        <v>-23884.400000000001</v>
      </c>
      <c r="E30" s="1"/>
    </row>
    <row r="31" spans="1:5" x14ac:dyDescent="0.35">
      <c r="A31" t="s">
        <v>17</v>
      </c>
      <c r="B31" s="1">
        <v>-3000</v>
      </c>
      <c r="D31" s="1">
        <v>-2840.6</v>
      </c>
      <c r="E31" s="1"/>
    </row>
    <row r="32" spans="1:5" x14ac:dyDescent="0.35">
      <c r="A32" t="s">
        <v>18</v>
      </c>
      <c r="B32" s="1">
        <v>0</v>
      </c>
      <c r="D32" s="1">
        <v>-199</v>
      </c>
      <c r="E32" s="1"/>
    </row>
    <row r="33" spans="1:5" x14ac:dyDescent="0.35">
      <c r="A33" t="s">
        <v>19</v>
      </c>
      <c r="B33" s="1">
        <v>0</v>
      </c>
      <c r="D33" s="1">
        <v>-768</v>
      </c>
      <c r="E33" s="1"/>
    </row>
    <row r="34" spans="1:5" x14ac:dyDescent="0.35">
      <c r="A34" t="s">
        <v>20</v>
      </c>
      <c r="B34" s="1">
        <v>-8000</v>
      </c>
      <c r="D34" s="1">
        <v>-7864</v>
      </c>
      <c r="E34" s="1"/>
    </row>
    <row r="35" spans="1:5" x14ac:dyDescent="0.35">
      <c r="A35" t="s">
        <v>21</v>
      </c>
      <c r="B35" s="1">
        <v>-2000</v>
      </c>
      <c r="D35" s="1">
        <v>-1600.84</v>
      </c>
      <c r="E35" s="1"/>
    </row>
    <row r="36" spans="1:5" x14ac:dyDescent="0.35">
      <c r="A36" t="s">
        <v>22</v>
      </c>
      <c r="B36" s="1">
        <v>-8000</v>
      </c>
      <c r="D36" s="1">
        <v>-9070.75</v>
      </c>
      <c r="E36" s="1"/>
    </row>
    <row r="37" spans="1:5" x14ac:dyDescent="0.35">
      <c r="A37" t="s">
        <v>23</v>
      </c>
      <c r="B37" s="1">
        <v>0</v>
      </c>
      <c r="D37" s="1">
        <v>0</v>
      </c>
      <c r="E37" s="1"/>
    </row>
    <row r="38" spans="1:5" x14ac:dyDescent="0.35">
      <c r="A38" t="s">
        <v>24</v>
      </c>
      <c r="B38" s="1">
        <v>-10000</v>
      </c>
      <c r="D38" s="1">
        <v>-7461</v>
      </c>
      <c r="E38" s="1"/>
    </row>
    <row r="39" spans="1:5" x14ac:dyDescent="0.35">
      <c r="A39" t="s">
        <v>25</v>
      </c>
      <c r="D39" s="1">
        <v>0</v>
      </c>
      <c r="E39" s="1"/>
    </row>
    <row r="40" spans="1:5" x14ac:dyDescent="0.35">
      <c r="A40" t="s">
        <v>26</v>
      </c>
      <c r="B40" s="1">
        <v>-3000</v>
      </c>
      <c r="D40" s="1">
        <v>-2565</v>
      </c>
      <c r="E40" s="1"/>
    </row>
    <row r="41" spans="1:5" x14ac:dyDescent="0.35">
      <c r="A41" t="s">
        <v>27</v>
      </c>
      <c r="B41" s="1">
        <v>1100</v>
      </c>
      <c r="D41" s="1">
        <v>-1083</v>
      </c>
      <c r="E41" s="1"/>
    </row>
    <row r="42" spans="1:5" s="2" customFormat="1" x14ac:dyDescent="0.35">
      <c r="A42" s="2" t="s">
        <v>36</v>
      </c>
      <c r="B42" s="3">
        <f>SUM(B23:B41)</f>
        <v>-261900</v>
      </c>
      <c r="D42" s="3">
        <f>SUM(D23:D41)</f>
        <v>-280030.59999999998</v>
      </c>
      <c r="E42" s="3"/>
    </row>
    <row r="43" spans="1:5" x14ac:dyDescent="0.35">
      <c r="D43" s="1"/>
      <c r="E43" s="1"/>
    </row>
    <row r="44" spans="1:5" s="2" customFormat="1" x14ac:dyDescent="0.35">
      <c r="A44" s="2" t="s">
        <v>28</v>
      </c>
      <c r="B44" s="3">
        <f>B20+B42</f>
        <v>15600</v>
      </c>
      <c r="D44" s="6">
        <f>D20+D42</f>
        <v>-6327.5499999999884</v>
      </c>
      <c r="E44" s="3"/>
    </row>
    <row r="45" spans="1:5" x14ac:dyDescent="0.35">
      <c r="D45" s="1"/>
      <c r="E45" s="1"/>
    </row>
    <row r="46" spans="1:5" x14ac:dyDescent="0.35">
      <c r="A46" t="s">
        <v>29</v>
      </c>
      <c r="D46" s="1"/>
      <c r="E46" s="1"/>
    </row>
    <row r="47" spans="1:5" x14ac:dyDescent="0.35">
      <c r="A47" t="s">
        <v>30</v>
      </c>
      <c r="B47" s="1">
        <v>0</v>
      </c>
      <c r="D47" s="1">
        <v>158</v>
      </c>
      <c r="E47" s="1"/>
    </row>
    <row r="48" spans="1:5" s="2" customFormat="1" x14ac:dyDescent="0.35">
      <c r="A48" s="2" t="s">
        <v>38</v>
      </c>
      <c r="B48" s="3"/>
      <c r="D48" s="3">
        <v>158</v>
      </c>
      <c r="E48" s="3"/>
    </row>
    <row r="49" spans="1:5" x14ac:dyDescent="0.35">
      <c r="D49" s="1"/>
      <c r="E49" s="1"/>
    </row>
    <row r="50" spans="1:5" s="2" customFormat="1" x14ac:dyDescent="0.35">
      <c r="A50" s="2" t="s">
        <v>37</v>
      </c>
      <c r="B50" s="3">
        <f>B44+B47</f>
        <v>15600</v>
      </c>
      <c r="D50" s="3">
        <v>-6170.81</v>
      </c>
      <c r="E50" s="3"/>
    </row>
    <row r="51" spans="1:5" x14ac:dyDescent="0.35">
      <c r="D51" s="1"/>
      <c r="E51" s="1"/>
    </row>
    <row r="52" spans="1:5" x14ac:dyDescent="0.35">
      <c r="A52" t="s">
        <v>31</v>
      </c>
      <c r="D52" s="1"/>
      <c r="E52" s="1"/>
    </row>
    <row r="53" spans="1:5" x14ac:dyDescent="0.35">
      <c r="A53" t="s">
        <v>32</v>
      </c>
      <c r="B53" s="1">
        <f>-B50</f>
        <v>-15600</v>
      </c>
      <c r="D53" s="1">
        <v>6170.81</v>
      </c>
      <c r="E5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27DA-2742-4FC1-B1EB-206F730C6064}">
  <dimension ref="A1:I48"/>
  <sheetViews>
    <sheetView workbookViewId="0">
      <selection activeCell="D47" sqref="D47"/>
    </sheetView>
  </sheetViews>
  <sheetFormatPr baseColWidth="10" defaultRowHeight="14.4" x14ac:dyDescent="0.35"/>
  <cols>
    <col min="1" max="1" width="55" customWidth="1"/>
    <col min="2" max="2" width="16.5546875" style="1" customWidth="1"/>
    <col min="3" max="3" width="5.5546875" customWidth="1"/>
    <col min="5" max="5" width="6.44140625" customWidth="1"/>
    <col min="6" max="6" width="11.44140625" style="4"/>
    <col min="7" max="7" width="7" style="4" customWidth="1"/>
    <col min="8" max="8" width="11.44140625" style="4"/>
  </cols>
  <sheetData>
    <row r="1" spans="1:8" ht="16.2" x14ac:dyDescent="0.35">
      <c r="A1" s="8" t="s">
        <v>3</v>
      </c>
      <c r="B1" s="9"/>
      <c r="C1" s="8"/>
    </row>
    <row r="2" spans="1:8" ht="16.2" x14ac:dyDescent="0.35">
      <c r="A2" s="8" t="s">
        <v>0</v>
      </c>
      <c r="B2" s="9"/>
      <c r="C2" s="8"/>
    </row>
    <row r="3" spans="1:8" x14ac:dyDescent="0.35">
      <c r="A3">
        <v>989206257</v>
      </c>
    </row>
    <row r="5" spans="1:8" x14ac:dyDescent="0.35">
      <c r="A5" t="s">
        <v>1</v>
      </c>
    </row>
    <row r="6" spans="1:8" x14ac:dyDescent="0.35">
      <c r="A6" t="s">
        <v>2</v>
      </c>
    </row>
    <row r="7" spans="1:8" s="2" customFormat="1" x14ac:dyDescent="0.35">
      <c r="B7" s="10" t="s">
        <v>40</v>
      </c>
      <c r="D7" s="2">
        <v>2021</v>
      </c>
      <c r="F7" s="5">
        <v>2020</v>
      </c>
      <c r="G7" s="5"/>
      <c r="H7" s="5" t="s">
        <v>47</v>
      </c>
    </row>
    <row r="9" spans="1:8" s="2" customFormat="1" x14ac:dyDescent="0.35">
      <c r="A9" s="2" t="s">
        <v>4</v>
      </c>
      <c r="B9" s="3"/>
      <c r="D9" s="3"/>
      <c r="E9" s="3"/>
      <c r="F9" s="6"/>
      <c r="G9" s="6"/>
      <c r="H9" s="6"/>
    </row>
    <row r="10" spans="1:8" x14ac:dyDescent="0.35">
      <c r="A10" t="s">
        <v>43</v>
      </c>
      <c r="B10" s="1">
        <v>27000</v>
      </c>
      <c r="D10" s="1">
        <v>27348</v>
      </c>
      <c r="E10" s="1"/>
      <c r="F10" s="7">
        <f>26299+18000</f>
        <v>44299</v>
      </c>
      <c r="G10" s="7"/>
      <c r="H10" s="7"/>
    </row>
    <row r="11" spans="1:8" x14ac:dyDescent="0.35">
      <c r="A11" t="s">
        <v>5</v>
      </c>
      <c r="B11" s="1">
        <v>10500</v>
      </c>
      <c r="D11" s="1">
        <v>10433.629999999999</v>
      </c>
      <c r="E11" s="1"/>
      <c r="F11" s="7">
        <v>10753.51</v>
      </c>
      <c r="G11" s="7"/>
      <c r="H11" s="7"/>
    </row>
    <row r="12" spans="1:8" x14ac:dyDescent="0.35">
      <c r="A12" t="s">
        <v>6</v>
      </c>
      <c r="B12" s="1">
        <v>3000</v>
      </c>
      <c r="D12" s="1">
        <v>3078</v>
      </c>
      <c r="E12" s="1"/>
      <c r="F12" s="7">
        <v>4119.5</v>
      </c>
      <c r="G12" s="7"/>
      <c r="H12" s="7"/>
    </row>
    <row r="13" spans="1:8" x14ac:dyDescent="0.35">
      <c r="A13" t="s">
        <v>33</v>
      </c>
      <c r="B13" s="1">
        <v>40000</v>
      </c>
      <c r="D13" s="1">
        <v>38990.5</v>
      </c>
      <c r="E13" s="1"/>
      <c r="F13" s="7">
        <v>35617.5</v>
      </c>
      <c r="G13" s="7"/>
      <c r="H13" s="7" t="s">
        <v>49</v>
      </c>
    </row>
    <row r="14" spans="1:8" x14ac:dyDescent="0.35">
      <c r="A14" t="s">
        <v>7</v>
      </c>
      <c r="B14" s="1">
        <v>30000</v>
      </c>
      <c r="D14" s="1">
        <v>30898.92</v>
      </c>
      <c r="E14" s="1"/>
      <c r="F14" s="7">
        <v>0</v>
      </c>
      <c r="G14" s="7"/>
      <c r="H14" s="7" t="s">
        <v>50</v>
      </c>
    </row>
    <row r="15" spans="1:8" x14ac:dyDescent="0.35">
      <c r="A15" t="s">
        <v>44</v>
      </c>
      <c r="B15" s="1">
        <v>65000</v>
      </c>
      <c r="D15" s="1">
        <v>61000</v>
      </c>
      <c r="E15" s="1"/>
      <c r="F15" s="7">
        <v>41142.5</v>
      </c>
      <c r="G15" s="7"/>
      <c r="H15" s="7" t="s">
        <v>51</v>
      </c>
    </row>
    <row r="16" spans="1:8" x14ac:dyDescent="0.35">
      <c r="A16" t="s">
        <v>42</v>
      </c>
      <c r="B16" s="1">
        <v>10000</v>
      </c>
      <c r="D16" s="1">
        <v>600</v>
      </c>
      <c r="E16" s="1"/>
      <c r="F16" s="7">
        <v>0</v>
      </c>
      <c r="G16" s="7"/>
      <c r="H16" s="7"/>
    </row>
    <row r="17" spans="1:8" x14ac:dyDescent="0.35">
      <c r="A17" t="s">
        <v>8</v>
      </c>
      <c r="B17" s="1">
        <v>0</v>
      </c>
      <c r="D17" s="1">
        <v>1041</v>
      </c>
      <c r="E17" s="1"/>
      <c r="F17" s="7">
        <v>0</v>
      </c>
      <c r="G17" s="7"/>
      <c r="H17" s="7"/>
    </row>
    <row r="18" spans="1:8" x14ac:dyDescent="0.35">
      <c r="A18" t="s">
        <v>34</v>
      </c>
      <c r="B18" s="1">
        <v>80000</v>
      </c>
      <c r="D18" s="1">
        <f>17606+70631</f>
        <v>88237</v>
      </c>
      <c r="E18" s="1"/>
      <c r="F18" s="7">
        <f>78581+1041</f>
        <v>79622</v>
      </c>
      <c r="G18" s="7"/>
      <c r="H18" s="7" t="s">
        <v>46</v>
      </c>
    </row>
    <row r="19" spans="1:8" x14ac:dyDescent="0.35">
      <c r="A19" t="s">
        <v>41</v>
      </c>
      <c r="B19" s="1">
        <v>12000</v>
      </c>
      <c r="D19" s="1">
        <v>12075</v>
      </c>
      <c r="E19" s="1"/>
      <c r="F19" s="7">
        <v>20660.2</v>
      </c>
      <c r="G19" s="7"/>
      <c r="H19" s="7" t="s">
        <v>52</v>
      </c>
    </row>
    <row r="20" spans="1:8" s="2" customFormat="1" x14ac:dyDescent="0.35">
      <c r="A20" s="2" t="s">
        <v>35</v>
      </c>
      <c r="B20" s="3">
        <f>SUM(B10:B19)</f>
        <v>277500</v>
      </c>
      <c r="D20" s="3">
        <f>SUM(D10:D19)+1</f>
        <v>273703.05</v>
      </c>
      <c r="E20" s="3"/>
      <c r="F20" s="6">
        <f>SUM(F10:F19)+1</f>
        <v>236215.21000000002</v>
      </c>
      <c r="G20" s="6"/>
      <c r="H20" s="6"/>
    </row>
    <row r="21" spans="1:8" x14ac:dyDescent="0.35">
      <c r="D21" s="1"/>
      <c r="E21" s="1"/>
      <c r="F21" s="7"/>
      <c r="G21" s="7"/>
      <c r="H21" s="7"/>
    </row>
    <row r="22" spans="1:8" s="2" customFormat="1" x14ac:dyDescent="0.35">
      <c r="A22" s="2" t="s">
        <v>9</v>
      </c>
      <c r="B22" s="3"/>
      <c r="D22" s="3"/>
      <c r="E22" s="3"/>
      <c r="F22" s="6"/>
      <c r="G22" s="6"/>
      <c r="H22" s="6"/>
    </row>
    <row r="23" spans="1:8" x14ac:dyDescent="0.35">
      <c r="A23" t="s">
        <v>10</v>
      </c>
      <c r="B23" s="1">
        <v>0</v>
      </c>
      <c r="D23" s="1">
        <v>-1638.5</v>
      </c>
      <c r="E23" s="1"/>
      <c r="F23" s="7">
        <v>0</v>
      </c>
      <c r="G23" s="7"/>
      <c r="H23" s="7"/>
    </row>
    <row r="24" spans="1:8" x14ac:dyDescent="0.35">
      <c r="A24" t="s">
        <v>11</v>
      </c>
      <c r="B24" s="1">
        <v>-17000</v>
      </c>
      <c r="D24" s="1">
        <v>-12131.11</v>
      </c>
      <c r="E24" s="1"/>
      <c r="F24" s="7">
        <v>-5997.45</v>
      </c>
      <c r="G24" s="7"/>
      <c r="H24" s="7" t="s">
        <v>53</v>
      </c>
    </row>
    <row r="25" spans="1:8" x14ac:dyDescent="0.35">
      <c r="A25" t="s">
        <v>12</v>
      </c>
      <c r="B25" s="1">
        <v>-30000</v>
      </c>
      <c r="D25" s="1">
        <v>-28545.84</v>
      </c>
      <c r="E25" s="1"/>
      <c r="F25" s="7">
        <v>-25269.279999999999</v>
      </c>
      <c r="G25" s="7"/>
      <c r="H25" s="7"/>
    </row>
    <row r="26" spans="1:8" x14ac:dyDescent="0.35">
      <c r="A26" t="s">
        <v>14</v>
      </c>
      <c r="B26" s="1">
        <v>-55000</v>
      </c>
      <c r="D26" s="1">
        <v>-69638.61</v>
      </c>
      <c r="E26" s="1"/>
      <c r="F26" s="7">
        <v>-54665.15</v>
      </c>
      <c r="G26" s="7"/>
      <c r="H26" s="7" t="s">
        <v>54</v>
      </c>
    </row>
    <row r="27" spans="1:8" x14ac:dyDescent="0.35">
      <c r="A27" t="s">
        <v>45</v>
      </c>
      <c r="B27" s="1">
        <v>-110000</v>
      </c>
      <c r="D27" s="1">
        <v>-100996</v>
      </c>
      <c r="E27" s="1"/>
      <c r="F27" s="7">
        <f>-68075.17-8773</f>
        <v>-76848.17</v>
      </c>
      <c r="G27" s="7"/>
      <c r="H27" s="7" t="s">
        <v>48</v>
      </c>
    </row>
    <row r="28" spans="1:8" x14ac:dyDescent="0.35">
      <c r="A28" t="s">
        <v>15</v>
      </c>
      <c r="B28" s="1">
        <v>-12000</v>
      </c>
      <c r="D28" s="1">
        <v>-9743.9500000000007</v>
      </c>
      <c r="E28" s="1"/>
      <c r="F28" s="7">
        <v>0</v>
      </c>
      <c r="G28" s="7"/>
      <c r="H28" s="7"/>
    </row>
    <row r="29" spans="1:8" x14ac:dyDescent="0.35">
      <c r="A29" t="s">
        <v>16</v>
      </c>
      <c r="B29" s="1">
        <v>-5000</v>
      </c>
      <c r="D29" s="1">
        <v>-23884.400000000001</v>
      </c>
      <c r="E29" s="1"/>
      <c r="F29" s="7">
        <v>-4044</v>
      </c>
      <c r="G29" s="7"/>
      <c r="H29" s="7" t="s">
        <v>55</v>
      </c>
    </row>
    <row r="30" spans="1:8" x14ac:dyDescent="0.35">
      <c r="A30" t="s">
        <v>17</v>
      </c>
      <c r="B30" s="1">
        <v>-3000</v>
      </c>
      <c r="D30" s="1">
        <v>-2840.6</v>
      </c>
      <c r="E30" s="1"/>
      <c r="F30" s="7">
        <v>0</v>
      </c>
      <c r="G30" s="7"/>
      <c r="H30" s="7"/>
    </row>
    <row r="31" spans="1:8" x14ac:dyDescent="0.35">
      <c r="A31" t="s">
        <v>20</v>
      </c>
      <c r="B31" s="1">
        <v>-8000</v>
      </c>
      <c r="D31" s="1">
        <v>-7864</v>
      </c>
      <c r="E31" s="1"/>
      <c r="F31" s="7">
        <v>-7718</v>
      </c>
      <c r="G31" s="7"/>
      <c r="H31" s="7" t="s">
        <v>56</v>
      </c>
    </row>
    <row r="32" spans="1:8" x14ac:dyDescent="0.35">
      <c r="A32" t="s">
        <v>21</v>
      </c>
      <c r="B32" s="1">
        <v>-2000</v>
      </c>
      <c r="D32" s="1">
        <v>-1600.84</v>
      </c>
      <c r="E32" s="1"/>
      <c r="F32" s="7">
        <v>-1400</v>
      </c>
      <c r="G32" s="7"/>
      <c r="H32" s="7"/>
    </row>
    <row r="33" spans="1:9" x14ac:dyDescent="0.35">
      <c r="A33" t="s">
        <v>22</v>
      </c>
      <c r="B33" s="1">
        <v>-8000</v>
      </c>
      <c r="D33" s="1">
        <v>-9070.75</v>
      </c>
      <c r="E33" s="1"/>
      <c r="F33" s="7">
        <v>-7549.07</v>
      </c>
      <c r="G33" s="7"/>
      <c r="H33" s="7"/>
    </row>
    <row r="34" spans="1:9" x14ac:dyDescent="0.35">
      <c r="A34" t="s">
        <v>24</v>
      </c>
      <c r="B34" s="1">
        <v>-10000</v>
      </c>
      <c r="D34" s="1">
        <v>-7461</v>
      </c>
      <c r="E34" s="1"/>
      <c r="F34" s="7">
        <v>-2767.5</v>
      </c>
      <c r="G34" s="7"/>
      <c r="H34" s="7" t="s">
        <v>57</v>
      </c>
    </row>
    <row r="35" spans="1:9" x14ac:dyDescent="0.35">
      <c r="A35" t="s">
        <v>26</v>
      </c>
      <c r="B35" s="1">
        <v>-3000</v>
      </c>
      <c r="D35" s="1">
        <v>-2565</v>
      </c>
      <c r="E35" s="1"/>
      <c r="F35" s="7">
        <v>0</v>
      </c>
      <c r="G35" s="7"/>
      <c r="H35" s="7"/>
    </row>
    <row r="36" spans="1:9" x14ac:dyDescent="0.35">
      <c r="A36" t="s">
        <v>27</v>
      </c>
      <c r="B36" s="1">
        <v>1100</v>
      </c>
      <c r="D36" s="1">
        <v>-1083</v>
      </c>
      <c r="E36" s="1"/>
      <c r="F36" s="7">
        <f>-24-741-1</f>
        <v>-766</v>
      </c>
      <c r="G36" s="7"/>
      <c r="H36" s="7"/>
    </row>
    <row r="37" spans="1:9" s="2" customFormat="1" x14ac:dyDescent="0.35">
      <c r="A37" s="2" t="s">
        <v>36</v>
      </c>
      <c r="B37" s="3">
        <f>SUM(B23:B36)</f>
        <v>-261900</v>
      </c>
      <c r="D37" s="3">
        <f>SUM(D23:D36)</f>
        <v>-279063.59999999998</v>
      </c>
      <c r="E37" s="3"/>
      <c r="F37" s="6">
        <f>SUM(F23:F36)</f>
        <v>-187024.62</v>
      </c>
      <c r="G37" s="6"/>
      <c r="H37" s="6"/>
    </row>
    <row r="38" spans="1:9" x14ac:dyDescent="0.35">
      <c r="D38" s="1"/>
      <c r="E38" s="1"/>
      <c r="F38" s="7"/>
      <c r="G38" s="7"/>
      <c r="H38" s="7"/>
      <c r="I38" s="1"/>
    </row>
    <row r="39" spans="1:9" s="2" customFormat="1" x14ac:dyDescent="0.35">
      <c r="A39" s="2" t="s">
        <v>28</v>
      </c>
      <c r="B39" s="3">
        <f>B20+B37</f>
        <v>15600</v>
      </c>
      <c r="D39" s="6">
        <f>D20+D37</f>
        <v>-5360.5499999999884</v>
      </c>
      <c r="E39" s="3"/>
      <c r="F39" s="6">
        <f>F20+F37</f>
        <v>49190.590000000026</v>
      </c>
      <c r="G39" s="6"/>
      <c r="H39" s="6"/>
    </row>
    <row r="40" spans="1:9" x14ac:dyDescent="0.35">
      <c r="D40" s="1"/>
      <c r="E40" s="1"/>
      <c r="F40" s="7"/>
      <c r="G40" s="7"/>
      <c r="H40" s="7"/>
    </row>
    <row r="41" spans="1:9" x14ac:dyDescent="0.35">
      <c r="A41" t="s">
        <v>29</v>
      </c>
      <c r="D41" s="1"/>
      <c r="E41" s="1"/>
      <c r="F41" s="7"/>
      <c r="G41" s="7"/>
      <c r="H41" s="7"/>
    </row>
    <row r="42" spans="1:9" x14ac:dyDescent="0.35">
      <c r="A42" t="s">
        <v>30</v>
      </c>
      <c r="B42" s="1">
        <v>0</v>
      </c>
      <c r="D42" s="1">
        <v>158</v>
      </c>
      <c r="E42" s="1"/>
      <c r="F42" s="7">
        <v>162</v>
      </c>
      <c r="G42" s="7"/>
      <c r="H42" s="7"/>
    </row>
    <row r="43" spans="1:9" s="2" customFormat="1" x14ac:dyDescent="0.35">
      <c r="A43" s="2" t="s">
        <v>38</v>
      </c>
      <c r="B43" s="3"/>
      <c r="D43" s="3">
        <v>158</v>
      </c>
      <c r="E43" s="3"/>
      <c r="F43" s="6">
        <f>SUM(F42)</f>
        <v>162</v>
      </c>
      <c r="G43" s="6"/>
      <c r="H43" s="6"/>
    </row>
    <row r="44" spans="1:9" x14ac:dyDescent="0.35">
      <c r="D44" s="1"/>
      <c r="E44" s="1"/>
      <c r="F44" s="7"/>
      <c r="G44" s="7"/>
      <c r="H44" s="7"/>
    </row>
    <row r="45" spans="1:9" s="2" customFormat="1" x14ac:dyDescent="0.35">
      <c r="A45" s="2" t="s">
        <v>37</v>
      </c>
      <c r="B45" s="3">
        <f>B39+B42</f>
        <v>15600</v>
      </c>
      <c r="D45" s="3">
        <v>-6170.81</v>
      </c>
      <c r="E45" s="3"/>
      <c r="F45" s="6">
        <v>22894.98</v>
      </c>
      <c r="G45" s="6"/>
      <c r="H45" s="6"/>
    </row>
    <row r="46" spans="1:9" x14ac:dyDescent="0.35">
      <c r="D46" s="1"/>
      <c r="E46" s="1"/>
      <c r="F46" s="7"/>
      <c r="G46" s="7"/>
      <c r="H46" s="7"/>
    </row>
    <row r="47" spans="1:9" x14ac:dyDescent="0.35">
      <c r="A47" t="s">
        <v>31</v>
      </c>
      <c r="D47" s="1"/>
      <c r="E47" s="1"/>
      <c r="F47" s="7"/>
      <c r="G47" s="7"/>
      <c r="H47" s="7"/>
    </row>
    <row r="48" spans="1:9" x14ac:dyDescent="0.35">
      <c r="A48" t="s">
        <v>32</v>
      </c>
      <c r="B48" s="1">
        <f>-B45</f>
        <v>-15600</v>
      </c>
      <c r="D48" s="1">
        <v>6170.81</v>
      </c>
      <c r="E48" s="1"/>
      <c r="F48" s="7">
        <v>-22894.98</v>
      </c>
      <c r="G48" s="7"/>
      <c r="H4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 -22</vt:lpstr>
      <vt:lpstr>Budsjett detaljer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Henriksen Grure</dc:creator>
  <cp:lastModifiedBy>Bruker1</cp:lastModifiedBy>
  <dcterms:created xsi:type="dcterms:W3CDTF">2022-02-12T10:37:38Z</dcterms:created>
  <dcterms:modified xsi:type="dcterms:W3CDTF">2022-02-22T15:28:48Z</dcterms:modified>
</cp:coreProperties>
</file>